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2120" windowHeight="90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Лист1!$A$1:$I$78</definedName>
  </definedNames>
  <calcPr calcId="162913"/>
</workbook>
</file>

<file path=xl/calcChain.xml><?xml version="1.0" encoding="utf-8"?>
<calcChain xmlns="http://schemas.openxmlformats.org/spreadsheetml/2006/main">
  <c r="D26" i="1" l="1"/>
  <c r="D10" i="1"/>
  <c r="E71" i="1"/>
  <c r="E72" i="1"/>
  <c r="E73" i="1"/>
  <c r="E74" i="1"/>
  <c r="E75" i="1"/>
  <c r="E76" i="1"/>
  <c r="E77" i="1"/>
  <c r="C69" i="1"/>
  <c r="C68" i="1" s="1"/>
  <c r="D69" i="1"/>
  <c r="D68" i="1" s="1"/>
  <c r="E64" i="1"/>
  <c r="E65" i="1"/>
  <c r="E66" i="1"/>
  <c r="E67" i="1"/>
  <c r="E70" i="1"/>
  <c r="F48" i="1"/>
  <c r="F49" i="1"/>
  <c r="F50" i="1"/>
  <c r="F52" i="1"/>
  <c r="F53" i="1"/>
  <c r="F54" i="1"/>
  <c r="F56" i="1"/>
  <c r="F57" i="1"/>
  <c r="F59" i="1"/>
  <c r="F60" i="1"/>
  <c r="F61" i="1"/>
  <c r="F62" i="1"/>
  <c r="F63" i="1"/>
  <c r="F64" i="1"/>
  <c r="F65" i="1"/>
  <c r="F66" i="1"/>
  <c r="F67" i="1"/>
  <c r="F70" i="1"/>
  <c r="F71" i="1"/>
  <c r="F72" i="1"/>
  <c r="F73" i="1"/>
  <c r="F74" i="1"/>
  <c r="F75" i="1"/>
  <c r="F76" i="1"/>
  <c r="F77" i="1"/>
  <c r="F47" i="1"/>
  <c r="F4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3" i="1"/>
  <c r="F11" i="1"/>
  <c r="F12" i="1"/>
  <c r="F15" i="1"/>
  <c r="F16" i="1"/>
  <c r="F18" i="1"/>
  <c r="F19" i="1"/>
  <c r="F21" i="1"/>
  <c r="F23" i="1"/>
  <c r="F24" i="1"/>
  <c r="F25" i="1"/>
  <c r="F27" i="1"/>
  <c r="E59" i="1"/>
  <c r="E60" i="1"/>
  <c r="E61" i="1"/>
  <c r="E62" i="1"/>
  <c r="E48" i="1"/>
  <c r="E49" i="1"/>
  <c r="E50" i="1"/>
  <c r="E52" i="1"/>
  <c r="E53" i="1"/>
  <c r="E54" i="1"/>
  <c r="E56" i="1"/>
  <c r="E57" i="1"/>
  <c r="E47" i="1"/>
  <c r="E31" i="1"/>
  <c r="E32" i="1"/>
  <c r="E33" i="1"/>
  <c r="E34" i="1"/>
  <c r="E35" i="1"/>
  <c r="E36" i="1"/>
  <c r="E37" i="1"/>
  <c r="E38" i="1"/>
  <c r="E39" i="1"/>
  <c r="E40" i="1"/>
  <c r="E43" i="1"/>
  <c r="E44" i="1"/>
  <c r="E46" i="1"/>
  <c r="C58" i="1"/>
  <c r="D58" i="1"/>
  <c r="E58" i="1" s="1"/>
  <c r="C55" i="1"/>
  <c r="D55" i="1"/>
  <c r="C51" i="1"/>
  <c r="D51" i="1"/>
  <c r="F51" i="1" s="1"/>
  <c r="C45" i="1"/>
  <c r="C42" i="1" s="1"/>
  <c r="D45" i="1"/>
  <c r="D42" i="1" s="1"/>
  <c r="E27" i="1"/>
  <c r="E28" i="1"/>
  <c r="E29" i="1"/>
  <c r="C26" i="1"/>
  <c r="E11" i="1"/>
  <c r="E12" i="1"/>
  <c r="E15" i="1"/>
  <c r="E16" i="1"/>
  <c r="E18" i="1"/>
  <c r="E21" i="1"/>
  <c r="E23" i="1"/>
  <c r="E24" i="1"/>
  <c r="E25" i="1"/>
  <c r="C22" i="1"/>
  <c r="D22" i="1"/>
  <c r="D20" i="1" s="1"/>
  <c r="C17" i="1"/>
  <c r="D17" i="1"/>
  <c r="C14" i="1"/>
  <c r="C13" i="1" s="1"/>
  <c r="D14" i="1"/>
  <c r="C10" i="1"/>
  <c r="B69" i="1"/>
  <c r="B58" i="1"/>
  <c r="B55" i="1"/>
  <c r="B51" i="1"/>
  <c r="B45" i="1"/>
  <c r="B42" i="1" s="1"/>
  <c r="B26" i="1"/>
  <c r="B22" i="1"/>
  <c r="B20" i="1" s="1"/>
  <c r="B17" i="1"/>
  <c r="F17" i="1" s="1"/>
  <c r="B14" i="1"/>
  <c r="B13" i="1" s="1"/>
  <c r="B10" i="1"/>
  <c r="E22" i="1" l="1"/>
  <c r="B41" i="1"/>
  <c r="F26" i="1"/>
  <c r="C41" i="1"/>
  <c r="E17" i="1"/>
  <c r="B9" i="1"/>
  <c r="B8" i="1" s="1"/>
  <c r="F69" i="1"/>
  <c r="F14" i="1"/>
  <c r="F22" i="1"/>
  <c r="F55" i="1"/>
  <c r="F10" i="1"/>
  <c r="E42" i="1"/>
  <c r="F42" i="1"/>
  <c r="D41" i="1"/>
  <c r="E55" i="1"/>
  <c r="E51" i="1"/>
  <c r="E26" i="1"/>
  <c r="E45" i="1"/>
  <c r="F45" i="1"/>
  <c r="F58" i="1"/>
  <c r="E69" i="1"/>
  <c r="C20" i="1"/>
  <c r="C9" i="1" s="1"/>
  <c r="C8" i="1" s="1"/>
  <c r="C78" i="1" s="1"/>
  <c r="B68" i="1"/>
  <c r="D13" i="1"/>
  <c r="D9" i="1" s="1"/>
  <c r="E14" i="1"/>
  <c r="E10" i="1"/>
  <c r="E68" i="1"/>
  <c r="D8" i="1" l="1"/>
  <c r="D78" i="1" s="1"/>
  <c r="F68" i="1"/>
  <c r="B78" i="1"/>
  <c r="E13" i="1"/>
  <c r="F13" i="1"/>
  <c r="E20" i="1"/>
  <c r="F20" i="1"/>
  <c r="E41" i="1"/>
  <c r="F41" i="1"/>
  <c r="M32" i="1"/>
  <c r="M36" i="1"/>
  <c r="M40" i="1"/>
  <c r="M34" i="1"/>
  <c r="M33" i="1"/>
  <c r="M37" i="1"/>
  <c r="M31" i="1"/>
  <c r="M35" i="1"/>
  <c r="M39" i="1"/>
  <c r="M38" i="1"/>
  <c r="F9" i="1" l="1"/>
  <c r="E9" i="1"/>
  <c r="E78" i="1"/>
  <c r="F8" i="1" l="1"/>
  <c r="E8" i="1"/>
  <c r="I64" i="1"/>
  <c r="I55" i="1"/>
  <c r="I59" i="1"/>
  <c r="I63" i="1"/>
  <c r="I67" i="1"/>
  <c r="I71" i="1"/>
  <c r="I75" i="1"/>
  <c r="I78" i="1"/>
  <c r="I51" i="1"/>
  <c r="I26" i="1"/>
  <c r="I30" i="1"/>
  <c r="I34" i="1"/>
  <c r="I38" i="1"/>
  <c r="I42" i="1"/>
  <c r="I46" i="1"/>
  <c r="I12" i="1"/>
  <c r="I16" i="1"/>
  <c r="I20" i="1"/>
  <c r="I61" i="1"/>
  <c r="I65" i="1"/>
  <c r="I73" i="1"/>
  <c r="I53" i="1"/>
  <c r="I24" i="1"/>
  <c r="I36" i="1"/>
  <c r="I44" i="1"/>
  <c r="I14" i="1"/>
  <c r="I60" i="1"/>
  <c r="I68" i="1"/>
  <c r="I27" i="1"/>
  <c r="I31" i="1"/>
  <c r="I39" i="1"/>
  <c r="I9" i="1"/>
  <c r="I17" i="1"/>
  <c r="I54" i="1"/>
  <c r="I58" i="1"/>
  <c r="I62" i="1"/>
  <c r="I66" i="1"/>
  <c r="I70" i="1"/>
  <c r="I74" i="1"/>
  <c r="I77" i="1"/>
  <c r="I50" i="1"/>
  <c r="I47" i="1"/>
  <c r="F78" i="1"/>
  <c r="I25" i="1"/>
  <c r="I29" i="1"/>
  <c r="I33" i="1"/>
  <c r="I37" i="1"/>
  <c r="I41" i="1"/>
  <c r="I45" i="1"/>
  <c r="I11" i="1"/>
  <c r="I15" i="1"/>
  <c r="I19" i="1"/>
  <c r="I8" i="1"/>
  <c r="I57" i="1"/>
  <c r="I69" i="1"/>
  <c r="I76" i="1"/>
  <c r="I49" i="1"/>
  <c r="I28" i="1"/>
  <c r="I32" i="1"/>
  <c r="I40" i="1"/>
  <c r="I10" i="1"/>
  <c r="I18" i="1"/>
  <c r="I22" i="1"/>
  <c r="I56" i="1"/>
  <c r="I72" i="1"/>
  <c r="I48" i="1"/>
  <c r="I52" i="1"/>
  <c r="I23" i="1"/>
  <c r="I35" i="1"/>
  <c r="I43" i="1"/>
  <c r="I13" i="1"/>
  <c r="I21" i="1"/>
</calcChain>
</file>

<file path=xl/sharedStrings.xml><?xml version="1.0" encoding="utf-8"?>
<sst xmlns="http://schemas.openxmlformats.org/spreadsheetml/2006/main" count="83" uniqueCount="82">
  <si>
    <t>ДОХОДЫ</t>
  </si>
  <si>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</si>
  <si>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</si>
  <si>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</si>
  <si>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</si>
  <si>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</si>
  <si>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налог, взимаемый в связи с применением упрощенной системы налогообложения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</si>
  <si>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</si>
  <si>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</si>
  <si>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</si>
  <si>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</si>
  <si>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</si>
  <si>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</si>
  <si>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</si>
  <si>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водных биологических ресурсов</t>
  </si>
  <si>
    <t>ЗАДОЛЖЕННОСТЬ И ПЕРЕРАСЧЕТЫ ПО ОТМЕНЕННЫМ НАЛОГАМ, СБОРАМ И ИНЫМ ОБЯЗАТЕЛЬНЫМ ПЛАТЕЖАМ</t>
  </si>
  <si>
    <t>Платежи за пользование природными ресурсами</t>
  </si>
  <si>
    <t>Налоги на имущество</t>
  </si>
  <si>
    <t xml:space="preserve">    -налог на имущество предприятий</t>
  </si>
  <si>
    <t xml:space="preserve">    -налог с владельцев транспортных средств и налог на приобретение автотранспортных средств</t>
  </si>
  <si>
    <t xml:space="preserve">     -налог с имущества,переходящего в порядке наследования или дарения</t>
  </si>
  <si>
    <t>Налог с продаж</t>
  </si>
  <si>
    <t>ДОХОДЫ ОТ ИСПОЛЬЗОВАНИЯ ИМУЩЕСТВА, НАХОДЯЩЕГОСЯ В ГОСУДАРСТВЕННОЙ И МУНИЦИПАЛЬНОЙ СОБСТВЕННОСТИ</t>
  </si>
  <si>
    <t>Проценты, полученные от предоставления бюджетных кредитов внутри страны</t>
  </si>
  <si>
    <t xml:space="preserve">     -арендная плата за земли после разграничения гос. собственности на землю и поступления от продажи права на заключение договоров аренды</t>
  </si>
  <si>
    <t>Платежи от государственных и муниципальных  унитарных предприятий</t>
  </si>
  <si>
    <t>Прочие 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</si>
  <si>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</si>
  <si>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</si>
  <si>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</si>
  <si>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</si>
  <si>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</si>
  <si>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</si>
  <si>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Прочие безвозмездные поступления от других бюджетов бюджетной системы</t>
  </si>
  <si>
    <t>В С Е Г О  Д О Х О Д О В</t>
  </si>
  <si>
    <t>Иные межбюджетные трансферты</t>
  </si>
  <si>
    <t>Невыясненные поступления, зачисляемые в бюджеты субъектов РФ</t>
  </si>
  <si>
    <t>Декларационный платеж, уплачиваемый при упрощенном декларировании доходов</t>
  </si>
  <si>
    <t>ДОХОДЫ БЮДЖЕТОВ БЮДЖЕТНОЙ СИСТЕМЫ РФ ОТ ВОЗВРАТА ОСТАТКОВ СУБСИДИЙ И СУБВЕНЦИЙ ПРОШЛЫХ ЛЕТ</t>
  </si>
  <si>
    <t>Процент исполнения, %</t>
  </si>
  <si>
    <t>ВОЗВРАТ ОСТАТКОВ СУБСИДИЙ И СУБВЕНЦИЙ ПРОШЛЫХ ЛЕТ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</si>
  <si>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</si>
  <si>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</si>
  <si>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</si>
  <si>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</si>
  <si>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На 1 января 2009 года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</si>
  <si>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</si>
  <si>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</si>
  <si>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</si>
  <si>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</si>
  <si>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ДОХОДЫ ОТ ПРОДАЖИ МАТЕРИАЛЬ-НЫХ И НЕМАТЕРИАЛЬНЫХ АКТИВОВ</t>
  </si>
  <si>
    <t>Доходы от реализации имущества, находящего-ся в государственной и муниципальной соб-ти</t>
  </si>
  <si>
    <t>Доходы от продажи земельных участков, находящихся в госуд. и муницип. собственности</t>
  </si>
  <si>
    <t>Плата за использование лесов</t>
  </si>
  <si>
    <t>ГОСУДАРСТВЕННАЯ ПОШЛИНА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</si>
  <si>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</si>
  <si>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</si>
  <si>
    <t>Прочие налоги и сборы (по отмененным налогам и сборам субъектов РФ)</t>
  </si>
  <si>
    <t xml:space="preserve">    -налог на пользователей автомоб. дорог</t>
  </si>
  <si>
    <t>Безвозмездные поступления от государст-венных (муниципальных) организаций</t>
  </si>
  <si>
    <t>Доходы в виде прибыли, приходящейся на доли в уставных (складочных) капиталах хозяйст-венных товариществ и обществ, или дивиденды по акциям, принадлежащим субъектам РФ</t>
  </si>
  <si>
    <t>Удельный вес в общем объеме доходов,   %</t>
  </si>
  <si>
    <t xml:space="preserve">Акцизы по подакцизным товарам, в том числе: </t>
  </si>
  <si>
    <t xml:space="preserve"> -акцизы на  спиртосодержащую продукцию</t>
  </si>
  <si>
    <t xml:space="preserve"> -акцизы на нефтепродукты</t>
  </si>
  <si>
    <t>Доходы от сдачи в аренду имущества, составляющего государственную казну</t>
  </si>
  <si>
    <t>к плану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</si>
  <si>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</t>
  </si>
  <si>
    <t>Налог, взимаемый в виде стоимости патента в связи с применением упрощенной системы налогообложения</t>
  </si>
  <si>
    <t xml:space="preserve">Доходы от оказания платных услуг </t>
  </si>
  <si>
    <t>Доходы от компенсации затрат государства</t>
  </si>
  <si>
    <t>Безвозмездные поступления от других бюджетов бюджетной системы РФ</t>
  </si>
  <si>
    <t>Субсидии бюджетам бюджетной системы РФ (межбюджетные субсидии)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</si>
  <si>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</si>
  <si>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</si>
  <si>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 xml:space="preserve">Доходы от сдачи в аренду имущества, находящегося в оперативном управлении органов государственной власти субъектов РФ </t>
  </si>
  <si>
    <t>к соотв. периоду 2016 г.</t>
  </si>
  <si>
    <t>(тыс. рублей)</t>
  </si>
  <si>
    <t>Исполнено за 9 мес. 2016 года</t>
  </si>
  <si>
    <t xml:space="preserve">Утверждено на 2017 год   </t>
  </si>
  <si>
    <t>Исполнено за 9 мес. 2017 года</t>
  </si>
  <si>
    <t>Исполнение доходной части областного бюджета за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</si>
</sst>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0.0"/>
    <numFmt numFmtId="165" formatCode="_(* #,##0.0_);_(* \(#,##0.0\);_(* &quot;-&quot;??_);_(@_)"/>
    <numFmt numFmtId="166" formatCode="_-* #,##0.0_р_._-;\-* #,##0.0_р_._-;_-* &quot;-&quot;?_р_._-;_-@_-"/>
    <numFmt numFmtId="167" formatCode="#,##0.0"/>
    <numFmt numFmtId="168" formatCode="#,##0.00_ ;\-#,##0.00\ "/>
  </numFmts>
  <fonts count="30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i/>
      <sz val="10"/>
      <name val="Arial Cyr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Arial Cyr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Arial Cyr"/>
      <charset val="204"/>
    </font>
    <font>
      <i/>
      <sz val="10"/>
      <color indexed="9"/>
      <name val="Arial Cyr"/>
      <charset val="204"/>
    </font>
    <font>
      <b/>
      <sz val="10"/>
      <color indexed="9"/>
      <name val="Arial Cyr"/>
      <charset val="204"/>
    </font>
    <font>
      <b/>
      <sz val="9"/>
      <color indexed="9"/>
      <name val="Arial Cyr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28" fillId="0" borderId="6">
      <alignment horizontal="center"/>
    </xf>
  </cellStyleXfs>
  <cellXfs count="124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1" fontId="0" fillId="0" borderId="0" xfId="0" applyNumberFormat="1"/>
    <xf numFmtId="0" fontId="5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7" fillId="0" borderId="0" xfId="0" applyFont="1"/>
    <xf numFmtId="164" fontId="17" fillId="0" borderId="0" xfId="0" applyNumberFormat="1" applyFont="1" applyAlignment="1">
      <alignment horizontal="center"/>
    </xf>
    <xf numFmtId="164" fontId="17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21" fillId="0" borderId="0" xfId="0" applyFont="1" applyAlignment="1">
      <alignment horizontal="right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0" fillId="0" borderId="0" xfId="0" applyFont="1"/>
    <xf numFmtId="0" fontId="21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4" fontId="13" fillId="0" borderId="0" xfId="0" applyNumberFormat="1" applyFont="1" applyFill="1" applyAlignment="1">
      <alignment horizontal="center"/>
    </xf>
    <xf numFmtId="164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7" fontId="22" fillId="0" borderId="1" xfId="0" applyNumberFormat="1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16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/>
    <xf numFmtId="0" fontId="19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center" vertical="center"/>
    </xf>
    <xf numFmtId="167" fontId="19" fillId="0" borderId="1" xfId="0" applyNumberFormat="1" applyFont="1" applyFill="1" applyBorder="1" applyAlignment="1">
      <alignment horizontal="center" vertical="center"/>
    </xf>
    <xf numFmtId="167" fontId="14" fillId="0" borderId="1" xfId="1" applyNumberFormat="1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/>
    </xf>
    <xf numFmtId="167" fontId="22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67" fontId="1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22" fillId="4" borderId="1" xfId="0" applyFont="1" applyFill="1" applyBorder="1" applyAlignment="1">
      <alignment horizontal="left" wrapText="1"/>
    </xf>
    <xf numFmtId="167" fontId="22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164" fontId="17" fillId="4" borderId="0" xfId="0" applyNumberFormat="1" applyFont="1" applyFill="1"/>
    <xf numFmtId="0" fontId="0" fillId="0" borderId="0" xfId="0" applyBorder="1" applyAlignment="1">
      <alignment horizontal="right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168" fontId="29" fillId="0" borderId="0" xfId="2" quotePrefix="1" applyNumberFormat="1" applyFont="1" applyFill="1" applyBorder="1" applyAlignment="1" applyProtection="1">
      <alignment horizontal="right" vertical="top"/>
    </xf>
    <xf numFmtId="164" fontId="23" fillId="0" borderId="0" xfId="0" applyNumberFormat="1" applyFont="1" applyBorder="1" applyAlignment="1">
      <alignment horizontal="center"/>
    </xf>
    <xf numFmtId="0" fontId="23" fillId="0" borderId="0" xfId="0" applyFont="1" applyBorder="1"/>
    <xf numFmtId="164" fontId="17" fillId="0" borderId="0" xfId="0" applyNumberFormat="1" applyFont="1" applyBorder="1"/>
    <xf numFmtId="164" fontId="23" fillId="0" borderId="0" xfId="0" applyNumberFormat="1" applyFont="1" applyBorder="1"/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/>
    <xf numFmtId="0" fontId="23" fillId="0" borderId="0" xfId="0" applyFont="1" applyBorder="1" applyAlignment="1">
      <alignment horizontal="left"/>
    </xf>
    <xf numFmtId="164" fontId="23" fillId="0" borderId="0" xfId="0" applyNumberFormat="1" applyFont="1" applyFill="1" applyBorder="1" applyAlignment="1">
      <alignment horizontal="center"/>
    </xf>
    <xf numFmtId="0" fontId="26" fillId="4" borderId="0" xfId="0" applyFont="1" applyFill="1" applyBorder="1"/>
    <xf numFmtId="164" fontId="26" fillId="4" borderId="0" xfId="0" applyNumberFormat="1" applyFont="1" applyFill="1" applyBorder="1" applyAlignment="1">
      <alignment horizontal="center"/>
    </xf>
    <xf numFmtId="0" fontId="16" fillId="4" borderId="0" xfId="0" applyFont="1" applyFill="1" applyBorder="1"/>
    <xf numFmtId="0" fontId="0" fillId="0" borderId="0" xfId="0" applyFont="1" applyBorder="1"/>
    <xf numFmtId="164" fontId="24" fillId="0" borderId="0" xfId="0" applyNumberFormat="1" applyFont="1" applyBorder="1" applyAlignment="1">
      <alignment horizontal="center"/>
    </xf>
    <xf numFmtId="0" fontId="7" fillId="0" borderId="0" xfId="0" applyFont="1" applyBorder="1"/>
    <xf numFmtId="164" fontId="7" fillId="0" borderId="0" xfId="0" applyNumberFormat="1" applyFont="1" applyBorder="1"/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/>
  </cellXfs>
  <cellStyles count="3">
    <cellStyle name="xl52" xfId="2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view="pageBreakPreview" zoomScaleNormal="115" zoomScaleSheetLayoutView="100" workbookViewId="0">
      <pane ySplit="7" topLeftCell="A16" activePane="bottomLeft" state="frozen"/>
      <selection pane="bottomLeft" activeCell="A6" sqref="A6:A7"/>
    </sheetView>
  </sheetViews>
  <sheetFormatPr defaultRowHeight="12.75" x14ac:dyDescent="0.2"/>
  <cols>
    <col min="1" max="1" width="38.85546875" style="7" customWidth="1"/>
    <col min="2" max="4" width="11.140625" style="33" customWidth="1"/>
    <col min="5" max="5" width="7.28515625" customWidth="1"/>
    <col min="6" max="6" width="7.85546875" style="1" customWidth="1"/>
    <col min="7" max="7" width="1.140625" hidden="1" customWidth="1"/>
    <col min="8" max="8" width="11.5703125" style="6" hidden="1" customWidth="1"/>
    <col min="9" max="9" width="9.85546875" style="6" customWidth="1"/>
    <col min="10" max="10" width="17.5703125" style="89" hidden="1" customWidth="1"/>
    <col min="11" max="11" width="12" style="89" hidden="1" customWidth="1"/>
    <col min="12" max="12" width="19.5703125" style="89" customWidth="1"/>
    <col min="14" max="14" width="9.5703125" bestFit="1" customWidth="1"/>
  </cols>
  <sheetData>
    <row r="1" spans="1:15" x14ac:dyDescent="0.2">
      <c r="B1" s="121" t="s">
        <v>44</v>
      </c>
      <c r="C1" s="121"/>
      <c r="D1" s="121"/>
      <c r="E1" s="121"/>
      <c r="F1" s="121"/>
      <c r="G1" s="121"/>
      <c r="H1" s="121"/>
      <c r="I1" s="121"/>
      <c r="J1" s="109"/>
      <c r="K1" s="109"/>
      <c r="L1" s="109"/>
    </row>
    <row r="2" spans="1:15" ht="1.5" customHeight="1" x14ac:dyDescent="0.25">
      <c r="B2" s="29"/>
      <c r="C2" s="29"/>
      <c r="D2" s="29"/>
      <c r="E2" s="20"/>
      <c r="F2" s="20"/>
      <c r="H2"/>
      <c r="I2"/>
      <c r="J2" s="88"/>
      <c r="K2" s="88"/>
      <c r="L2" s="88"/>
    </row>
    <row r="3" spans="1:15" ht="16.5" hidden="1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</row>
    <row r="4" spans="1:15" ht="23.25" customHeight="1" x14ac:dyDescent="0.2">
      <c r="A4" s="120" t="s">
        <v>81</v>
      </c>
      <c r="B4" s="120"/>
      <c r="C4" s="120"/>
      <c r="D4" s="120"/>
      <c r="E4" s="120"/>
      <c r="F4" s="120"/>
      <c r="G4" s="120"/>
      <c r="H4" s="120"/>
      <c r="I4" s="120"/>
      <c r="J4" s="110"/>
      <c r="K4" s="110"/>
      <c r="L4" s="110"/>
    </row>
    <row r="5" spans="1:15" ht="12" customHeight="1" x14ac:dyDescent="0.2">
      <c r="A5" s="13"/>
      <c r="B5" s="30"/>
      <c r="C5" s="30"/>
      <c r="D5" s="30"/>
      <c r="E5" s="14"/>
      <c r="F5" s="122" t="s">
        <v>77</v>
      </c>
      <c r="G5" s="123"/>
      <c r="H5" s="123"/>
      <c r="I5" s="123"/>
      <c r="J5" s="90"/>
      <c r="K5" s="90"/>
      <c r="L5" s="90"/>
    </row>
    <row r="6" spans="1:15" ht="23.25" customHeight="1" x14ac:dyDescent="0.2">
      <c r="A6" s="112" t="s">
        <v>0</v>
      </c>
      <c r="B6" s="116" t="s">
        <v>78</v>
      </c>
      <c r="C6" s="116" t="s">
        <v>79</v>
      </c>
      <c r="D6" s="116" t="s">
        <v>80</v>
      </c>
      <c r="E6" s="114" t="s">
        <v>39</v>
      </c>
      <c r="F6" s="115"/>
      <c r="G6" s="37"/>
      <c r="H6" s="38" t="s">
        <v>45</v>
      </c>
      <c r="I6" s="118" t="s">
        <v>61</v>
      </c>
      <c r="J6" s="91"/>
    </row>
    <row r="7" spans="1:15" ht="34.5" customHeight="1" x14ac:dyDescent="0.2">
      <c r="A7" s="113"/>
      <c r="B7" s="117"/>
      <c r="C7" s="117"/>
      <c r="D7" s="117"/>
      <c r="E7" s="39" t="s">
        <v>66</v>
      </c>
      <c r="F7" s="62" t="s">
        <v>76</v>
      </c>
      <c r="G7" s="40"/>
      <c r="H7" s="38"/>
      <c r="I7" s="118"/>
      <c r="J7" s="92"/>
      <c r="N7" s="2"/>
    </row>
    <row r="8" spans="1:15" ht="25.5" x14ac:dyDescent="0.2">
      <c r="A8" s="21" t="s">
        <v>47</v>
      </c>
      <c r="B8" s="70">
        <f>B9+B41</f>
        <v>16941007.399999999</v>
      </c>
      <c r="C8" s="70">
        <f t="shared" ref="C8" si="0">C9+C41</f>
        <v>22623064</v>
      </c>
      <c r="D8" s="70">
        <f>D9+D41-0.1</f>
        <v>17524266.399999999</v>
      </c>
      <c r="E8" s="9">
        <f>D8/C8*100</f>
        <v>77.461949451232599</v>
      </c>
      <c r="F8" s="9">
        <f>D8/B8*100</f>
        <v>103.44288262337929</v>
      </c>
      <c r="G8" s="9"/>
      <c r="H8" s="9"/>
      <c r="I8" s="9">
        <f t="shared" ref="I8:I46" si="1">D8/$D$78*100</f>
        <v>46.415624446159292</v>
      </c>
      <c r="J8" s="93"/>
      <c r="K8" s="93"/>
      <c r="L8" s="93"/>
      <c r="M8" s="5"/>
      <c r="N8" s="5"/>
    </row>
    <row r="9" spans="1:15" ht="15.75" x14ac:dyDescent="0.2">
      <c r="A9" s="21" t="s">
        <v>42</v>
      </c>
      <c r="B9" s="70">
        <f>B10+B13+B17+B20+B26+B29+B30</f>
        <v>16441421.6</v>
      </c>
      <c r="C9" s="70">
        <f t="shared" ref="C9" si="2">C10+C13+C17+C20+C26+C29+C30</f>
        <v>21973177</v>
      </c>
      <c r="D9" s="70">
        <f>D10+D13+D17+D20+D26+D29+D30</f>
        <v>16920223.800000001</v>
      </c>
      <c r="E9" s="9">
        <f t="shared" ref="E9:E46" si="3">D9/C9*100</f>
        <v>77.003993550864308</v>
      </c>
      <c r="F9" s="9">
        <f t="shared" ref="F9:F46" si="4">D9/B9*100</f>
        <v>102.91217031987063</v>
      </c>
      <c r="G9" s="9"/>
      <c r="H9" s="9"/>
      <c r="I9" s="9">
        <f t="shared" si="1"/>
        <v>44.815727832451032</v>
      </c>
      <c r="J9" s="93"/>
      <c r="K9" s="94"/>
      <c r="M9" s="5"/>
      <c r="N9" s="5"/>
    </row>
    <row r="10" spans="1:15" ht="15.75" x14ac:dyDescent="0.2">
      <c r="A10" s="22" t="s">
        <v>1</v>
      </c>
      <c r="B10" s="70">
        <f>B11+B12</f>
        <v>9914898.8999999985</v>
      </c>
      <c r="C10" s="70">
        <f t="shared" ref="C10" si="5">C11+C12</f>
        <v>13431295</v>
      </c>
      <c r="D10" s="70">
        <f>D11+D12-0.1</f>
        <v>10439185.6</v>
      </c>
      <c r="E10" s="9">
        <f t="shared" si="3"/>
        <v>77.722852487418365</v>
      </c>
      <c r="F10" s="9">
        <f t="shared" si="4"/>
        <v>105.28786733266642</v>
      </c>
      <c r="G10" s="9"/>
      <c r="H10" s="9"/>
      <c r="I10" s="9">
        <f t="shared" si="1"/>
        <v>27.649734789089607</v>
      </c>
      <c r="J10" s="93"/>
      <c r="K10" s="93"/>
      <c r="L10" s="93"/>
      <c r="N10" s="3"/>
    </row>
    <row r="11" spans="1:15" s="15" customFormat="1" x14ac:dyDescent="0.2">
      <c r="A11" s="23" t="s">
        <v>2</v>
      </c>
      <c r="B11" s="71">
        <v>4039866.3</v>
      </c>
      <c r="C11" s="71">
        <v>4849403</v>
      </c>
      <c r="D11" s="71">
        <v>4005632.3</v>
      </c>
      <c r="E11" s="42">
        <f t="shared" si="3"/>
        <v>82.600524229477315</v>
      </c>
      <c r="F11" s="42">
        <f t="shared" si="4"/>
        <v>99.152595718328598</v>
      </c>
      <c r="G11" s="41"/>
      <c r="H11" s="42"/>
      <c r="I11" s="42">
        <f t="shared" si="1"/>
        <v>10.609512561747252</v>
      </c>
      <c r="J11" s="95"/>
      <c r="K11" s="94"/>
      <c r="L11" s="96"/>
      <c r="M11" s="17"/>
      <c r="N11" s="16"/>
    </row>
    <row r="12" spans="1:15" s="15" customFormat="1" ht="13.9" customHeight="1" x14ac:dyDescent="0.2">
      <c r="A12" s="23" t="s">
        <v>3</v>
      </c>
      <c r="B12" s="71">
        <v>5875032.5999999996</v>
      </c>
      <c r="C12" s="71">
        <v>8581892</v>
      </c>
      <c r="D12" s="71">
        <v>6433553.4000000004</v>
      </c>
      <c r="E12" s="42">
        <f t="shared" si="3"/>
        <v>74.966608761797517</v>
      </c>
      <c r="F12" s="42">
        <f t="shared" si="4"/>
        <v>109.50668426929239</v>
      </c>
      <c r="G12" s="41"/>
      <c r="H12" s="41"/>
      <c r="I12" s="42">
        <f t="shared" si="1"/>
        <v>17.040222492207221</v>
      </c>
      <c r="J12" s="95"/>
      <c r="K12" s="94"/>
      <c r="L12" s="96"/>
      <c r="M12" s="17"/>
      <c r="N12" s="17"/>
      <c r="O12" s="4"/>
    </row>
    <row r="13" spans="1:15" s="15" customFormat="1" ht="40.9" customHeight="1" x14ac:dyDescent="0.2">
      <c r="A13" s="22" t="s">
        <v>4</v>
      </c>
      <c r="B13" s="70">
        <f>B14</f>
        <v>2933952.8000000003</v>
      </c>
      <c r="C13" s="70">
        <f t="shared" ref="C13:D13" si="6">C14</f>
        <v>3406326</v>
      </c>
      <c r="D13" s="70">
        <f t="shared" si="6"/>
        <v>2790663.9</v>
      </c>
      <c r="E13" s="9">
        <f t="shared" si="3"/>
        <v>81.925919597830614</v>
      </c>
      <c r="F13" s="9">
        <f t="shared" si="4"/>
        <v>95.116182509820874</v>
      </c>
      <c r="G13" s="9"/>
      <c r="H13" s="9"/>
      <c r="I13" s="9">
        <f t="shared" si="1"/>
        <v>7.3914881559809116</v>
      </c>
      <c r="J13" s="93"/>
      <c r="K13" s="93"/>
      <c r="L13" s="93"/>
      <c r="M13" s="17"/>
      <c r="N13" s="17"/>
    </row>
    <row r="14" spans="1:15" ht="13.9" customHeight="1" x14ac:dyDescent="0.2">
      <c r="A14" s="23" t="s">
        <v>62</v>
      </c>
      <c r="B14" s="71">
        <f>B15+B16</f>
        <v>2933952.8000000003</v>
      </c>
      <c r="C14" s="71">
        <f t="shared" ref="C14:D14" si="7">C15+C16</f>
        <v>3406326</v>
      </c>
      <c r="D14" s="71">
        <f t="shared" si="7"/>
        <v>2790663.9</v>
      </c>
      <c r="E14" s="42">
        <f t="shared" si="3"/>
        <v>81.925919597830614</v>
      </c>
      <c r="F14" s="42">
        <f t="shared" si="4"/>
        <v>95.116182509820874</v>
      </c>
      <c r="G14" s="42"/>
      <c r="H14" s="42"/>
      <c r="I14" s="42">
        <f t="shared" si="1"/>
        <v>7.3914881559809116</v>
      </c>
      <c r="J14" s="97"/>
      <c r="K14" s="97"/>
      <c r="L14" s="96"/>
      <c r="M14" s="17"/>
    </row>
    <row r="15" spans="1:15" ht="15.75" customHeight="1" x14ac:dyDescent="0.2">
      <c r="A15" s="24" t="s">
        <v>63</v>
      </c>
      <c r="B15" s="72">
        <v>780653.1</v>
      </c>
      <c r="C15" s="72">
        <v>1024309</v>
      </c>
      <c r="D15" s="72">
        <v>891225.4</v>
      </c>
      <c r="E15" s="64">
        <f t="shared" si="3"/>
        <v>87.007475283337357</v>
      </c>
      <c r="F15" s="64">
        <f t="shared" si="4"/>
        <v>114.16407620747296</v>
      </c>
      <c r="G15" s="53"/>
      <c r="H15" s="81"/>
      <c r="I15" s="64">
        <f t="shared" si="1"/>
        <v>2.3605429476510413</v>
      </c>
      <c r="J15" s="97"/>
      <c r="K15" s="95"/>
      <c r="L15" s="96"/>
      <c r="M15" s="17"/>
    </row>
    <row r="16" spans="1:15" ht="15.75" customHeight="1" x14ac:dyDescent="0.2">
      <c r="A16" s="24" t="s">
        <v>64</v>
      </c>
      <c r="B16" s="72">
        <v>2153299.7000000002</v>
      </c>
      <c r="C16" s="72">
        <v>2382017</v>
      </c>
      <c r="D16" s="72">
        <v>1899438.5</v>
      </c>
      <c r="E16" s="64">
        <f t="shared" si="3"/>
        <v>79.7407617158064</v>
      </c>
      <c r="F16" s="64">
        <f t="shared" si="4"/>
        <v>88.210596044758645</v>
      </c>
      <c r="G16" s="53"/>
      <c r="H16" s="81"/>
      <c r="I16" s="64">
        <f t="shared" si="1"/>
        <v>5.0309452083298707</v>
      </c>
      <c r="J16" s="97"/>
      <c r="K16" s="95"/>
      <c r="L16" s="96"/>
      <c r="M16" s="17"/>
    </row>
    <row r="17" spans="1:13" ht="18" customHeight="1" x14ac:dyDescent="0.2">
      <c r="A17" s="22" t="s">
        <v>5</v>
      </c>
      <c r="B17" s="70">
        <f>B18+B19</f>
        <v>1139475.3</v>
      </c>
      <c r="C17" s="70">
        <f t="shared" ref="C17:D17" si="8">C18+C19</f>
        <v>1518620</v>
      </c>
      <c r="D17" s="70">
        <f t="shared" si="8"/>
        <v>1290494.2000000002</v>
      </c>
      <c r="E17" s="9">
        <f t="shared" si="3"/>
        <v>84.978085366977922</v>
      </c>
      <c r="F17" s="9">
        <f t="shared" si="4"/>
        <v>113.25337196865964</v>
      </c>
      <c r="G17" s="47"/>
      <c r="H17" s="47"/>
      <c r="I17" s="9">
        <f t="shared" si="1"/>
        <v>3.4180657135608707</v>
      </c>
      <c r="J17" s="93"/>
      <c r="K17" s="93"/>
      <c r="L17" s="93"/>
      <c r="M17" s="17"/>
    </row>
    <row r="18" spans="1:13" ht="39" customHeight="1" x14ac:dyDescent="0.2">
      <c r="A18" s="23" t="s">
        <v>6</v>
      </c>
      <c r="B18" s="71">
        <v>1139269.7</v>
      </c>
      <c r="C18" s="71">
        <v>1518620</v>
      </c>
      <c r="D18" s="71">
        <v>1290453.6000000001</v>
      </c>
      <c r="E18" s="42">
        <f t="shared" si="3"/>
        <v>84.975411887108038</v>
      </c>
      <c r="F18" s="42">
        <f t="shared" si="4"/>
        <v>113.2702467203332</v>
      </c>
      <c r="G18" s="50"/>
      <c r="H18" s="41"/>
      <c r="I18" s="42">
        <f t="shared" si="1"/>
        <v>3.4179581784259039</v>
      </c>
      <c r="J18" s="97"/>
      <c r="K18" s="95"/>
      <c r="L18" s="96"/>
      <c r="M18" s="17"/>
    </row>
    <row r="19" spans="1:13" ht="12" customHeight="1" x14ac:dyDescent="0.2">
      <c r="A19" s="23" t="s">
        <v>7</v>
      </c>
      <c r="B19" s="71">
        <v>205.6</v>
      </c>
      <c r="C19" s="71">
        <v>0</v>
      </c>
      <c r="D19" s="71">
        <v>40.6</v>
      </c>
      <c r="E19" s="9"/>
      <c r="F19" s="42">
        <f t="shared" si="4"/>
        <v>19.747081712062258</v>
      </c>
      <c r="G19" s="50"/>
      <c r="H19" s="41"/>
      <c r="I19" s="42">
        <f t="shared" si="1"/>
        <v>1.0753513496656658E-4</v>
      </c>
      <c r="J19" s="97"/>
      <c r="K19" s="97"/>
      <c r="L19" s="96"/>
      <c r="M19" s="17"/>
    </row>
    <row r="20" spans="1:13" ht="14.25" customHeight="1" x14ac:dyDescent="0.2">
      <c r="A20" s="22" t="s">
        <v>8</v>
      </c>
      <c r="B20" s="43">
        <f>B21+B22+B25</f>
        <v>2351768.4</v>
      </c>
      <c r="C20" s="43">
        <f t="shared" ref="C20" si="9">C21+C22+C25</f>
        <v>3481272</v>
      </c>
      <c r="D20" s="43">
        <f>D21+D22+D25+0.1</f>
        <v>2274184.5</v>
      </c>
      <c r="E20" s="9">
        <f t="shared" si="3"/>
        <v>65.326251439129152</v>
      </c>
      <c r="F20" s="9">
        <f t="shared" si="4"/>
        <v>96.701039949341947</v>
      </c>
      <c r="G20" s="48"/>
      <c r="H20" s="48"/>
      <c r="I20" s="9">
        <f t="shared" si="1"/>
        <v>6.0235156932604363</v>
      </c>
      <c r="J20" s="93"/>
      <c r="K20" s="93"/>
      <c r="L20" s="93"/>
      <c r="M20" s="17"/>
    </row>
    <row r="21" spans="1:13" x14ac:dyDescent="0.2">
      <c r="A21" s="23" t="s">
        <v>9</v>
      </c>
      <c r="B21" s="71">
        <v>2048866.9</v>
      </c>
      <c r="C21" s="71">
        <v>2621247</v>
      </c>
      <c r="D21" s="71">
        <v>1985550.4</v>
      </c>
      <c r="E21" s="42">
        <f t="shared" si="3"/>
        <v>75.748313684288433</v>
      </c>
      <c r="F21" s="42">
        <f t="shared" si="4"/>
        <v>96.909682127228464</v>
      </c>
      <c r="G21" s="63"/>
      <c r="H21" s="41"/>
      <c r="I21" s="42">
        <f t="shared" si="1"/>
        <v>5.259025375539907</v>
      </c>
      <c r="J21" s="95"/>
      <c r="K21" s="94"/>
      <c r="L21" s="96"/>
      <c r="M21" s="17"/>
    </row>
    <row r="22" spans="1:13" x14ac:dyDescent="0.2">
      <c r="A22" s="23" t="s">
        <v>10</v>
      </c>
      <c r="B22" s="44">
        <f>B23+B24</f>
        <v>296756.3</v>
      </c>
      <c r="C22" s="44">
        <f t="shared" ref="C22:D22" si="10">C23+C24</f>
        <v>852231</v>
      </c>
      <c r="D22" s="44">
        <f t="shared" si="10"/>
        <v>283597.90000000002</v>
      </c>
      <c r="E22" s="42">
        <f t="shared" si="3"/>
        <v>33.277116180941555</v>
      </c>
      <c r="F22" s="42">
        <f t="shared" si="4"/>
        <v>95.565923958480425</v>
      </c>
      <c r="G22" s="63"/>
      <c r="H22" s="41"/>
      <c r="I22" s="42">
        <f t="shared" si="1"/>
        <v>0.75115119341711456</v>
      </c>
      <c r="J22" s="95"/>
      <c r="K22" s="94"/>
      <c r="L22" s="96"/>
      <c r="M22" s="17"/>
    </row>
    <row r="23" spans="1:13" x14ac:dyDescent="0.2">
      <c r="A23" s="24" t="s">
        <v>48</v>
      </c>
      <c r="B23" s="72">
        <v>155100.9</v>
      </c>
      <c r="C23" s="72">
        <v>206599</v>
      </c>
      <c r="D23" s="72">
        <v>99385.8</v>
      </c>
      <c r="E23" s="64">
        <f t="shared" si="3"/>
        <v>48.105653947986198</v>
      </c>
      <c r="F23" s="64">
        <f t="shared" si="4"/>
        <v>64.078158153821164</v>
      </c>
      <c r="G23" s="65"/>
      <c r="H23" s="66"/>
      <c r="I23" s="64">
        <f t="shared" si="1"/>
        <v>0.26323806445222148</v>
      </c>
      <c r="J23" s="95"/>
      <c r="K23" s="94"/>
      <c r="L23" s="96"/>
      <c r="M23" s="17"/>
    </row>
    <row r="24" spans="1:13" x14ac:dyDescent="0.2">
      <c r="A24" s="24" t="s">
        <v>49</v>
      </c>
      <c r="B24" s="72">
        <v>141655.4</v>
      </c>
      <c r="C24" s="72">
        <v>645632</v>
      </c>
      <c r="D24" s="72">
        <v>184212.1</v>
      </c>
      <c r="E24" s="64">
        <f t="shared" si="3"/>
        <v>28.532058510111025</v>
      </c>
      <c r="F24" s="64">
        <f t="shared" si="4"/>
        <v>130.04241278482854</v>
      </c>
      <c r="G24" s="65"/>
      <c r="H24" s="66"/>
      <c r="I24" s="64">
        <f t="shared" si="1"/>
        <v>0.48791312896489297</v>
      </c>
      <c r="J24" s="95"/>
      <c r="K24" s="94"/>
      <c r="L24" s="96"/>
      <c r="M24" s="17"/>
    </row>
    <row r="25" spans="1:13" x14ac:dyDescent="0.2">
      <c r="A25" s="23" t="s">
        <v>11</v>
      </c>
      <c r="B25" s="73">
        <v>6145.2</v>
      </c>
      <c r="C25" s="73">
        <v>7794</v>
      </c>
      <c r="D25" s="73">
        <v>5036.1000000000004</v>
      </c>
      <c r="E25" s="42">
        <f t="shared" si="3"/>
        <v>64.615088529638186</v>
      </c>
      <c r="F25" s="42">
        <f t="shared" si="4"/>
        <v>81.951767232962325</v>
      </c>
      <c r="G25" s="63"/>
      <c r="H25" s="49"/>
      <c r="I25" s="42">
        <f t="shared" si="1"/>
        <v>1.3338859438549898E-2</v>
      </c>
      <c r="J25" s="95"/>
      <c r="K25" s="97"/>
      <c r="L25" s="96"/>
      <c r="M25" s="17"/>
    </row>
    <row r="26" spans="1:13" ht="40.5" customHeight="1" x14ac:dyDescent="0.2">
      <c r="A26" s="22" t="s">
        <v>12</v>
      </c>
      <c r="B26" s="70">
        <f>B27+B28</f>
        <v>13670.699999999999</v>
      </c>
      <c r="C26" s="70">
        <f t="shared" ref="C26" si="11">C27+C28</f>
        <v>14380</v>
      </c>
      <c r="D26" s="70">
        <f>D27+D28+0.1</f>
        <v>10059.500000000002</v>
      </c>
      <c r="E26" s="9">
        <f t="shared" si="3"/>
        <v>69.954798331015311</v>
      </c>
      <c r="F26" s="9">
        <f t="shared" si="4"/>
        <v>73.584381194818135</v>
      </c>
      <c r="G26" s="47"/>
      <c r="H26" s="47"/>
      <c r="I26" s="9">
        <f t="shared" si="1"/>
        <v>2.664408103931469E-2</v>
      </c>
      <c r="J26" s="93"/>
      <c r="K26" s="93"/>
      <c r="L26" s="93"/>
      <c r="M26" s="17"/>
    </row>
    <row r="27" spans="1:13" x14ac:dyDescent="0.2">
      <c r="A27" s="23" t="s">
        <v>13</v>
      </c>
      <c r="B27" s="71">
        <v>13178.4</v>
      </c>
      <c r="C27" s="71">
        <v>13805</v>
      </c>
      <c r="D27" s="71">
        <v>9679.7000000000007</v>
      </c>
      <c r="E27" s="42">
        <f t="shared" si="3"/>
        <v>70.117348786671499</v>
      </c>
      <c r="F27" s="42">
        <f t="shared" si="4"/>
        <v>73.451253566442062</v>
      </c>
      <c r="G27" s="50"/>
      <c r="H27" s="41"/>
      <c r="I27" s="42">
        <f t="shared" si="1"/>
        <v>2.5638124284134839E-2</v>
      </c>
      <c r="J27" s="95"/>
      <c r="K27" s="95"/>
      <c r="L27" s="96"/>
      <c r="M27" s="17"/>
    </row>
    <row r="28" spans="1:13" ht="25.5" x14ac:dyDescent="0.2">
      <c r="A28" s="23" t="s">
        <v>14</v>
      </c>
      <c r="B28" s="71">
        <v>492.3</v>
      </c>
      <c r="C28" s="71">
        <v>575</v>
      </c>
      <c r="D28" s="71">
        <v>379.7</v>
      </c>
      <c r="E28" s="42">
        <f t="shared" si="3"/>
        <v>66.03478260869565</v>
      </c>
      <c r="F28" s="42">
        <f>D28/B28*100</f>
        <v>77.127767621369088</v>
      </c>
      <c r="G28" s="50"/>
      <c r="H28" s="41"/>
      <c r="I28" s="42">
        <f t="shared" si="1"/>
        <v>1.0056918903154021E-3</v>
      </c>
      <c r="J28" s="95"/>
      <c r="K28" s="95"/>
      <c r="L28" s="96"/>
      <c r="M28" s="17"/>
    </row>
    <row r="29" spans="1:13" ht="12.75" customHeight="1" x14ac:dyDescent="0.2">
      <c r="A29" s="22" t="s">
        <v>54</v>
      </c>
      <c r="B29" s="70">
        <v>87611</v>
      </c>
      <c r="C29" s="70">
        <v>121284</v>
      </c>
      <c r="D29" s="70">
        <v>115626.5</v>
      </c>
      <c r="E29" s="9">
        <f t="shared" si="3"/>
        <v>95.335328650110483</v>
      </c>
      <c r="F29" s="9">
        <f t="shared" si="4"/>
        <v>131.97714898814075</v>
      </c>
      <c r="G29" s="11"/>
      <c r="H29" s="47"/>
      <c r="I29" s="9">
        <f t="shared" si="1"/>
        <v>0.30625397249289921</v>
      </c>
      <c r="J29" s="93"/>
      <c r="K29" s="93"/>
      <c r="L29" s="93"/>
      <c r="M29" s="17"/>
    </row>
    <row r="30" spans="1:13" ht="44.25" customHeight="1" x14ac:dyDescent="0.2">
      <c r="A30" s="22" t="s">
        <v>15</v>
      </c>
      <c r="B30" s="70">
        <v>44.5</v>
      </c>
      <c r="C30" s="70">
        <v>0</v>
      </c>
      <c r="D30" s="70">
        <v>9.6</v>
      </c>
      <c r="E30" s="9"/>
      <c r="F30" s="9">
        <f t="shared" si="4"/>
        <v>21.573033707865168</v>
      </c>
      <c r="G30" s="9"/>
      <c r="H30" s="9"/>
      <c r="I30" s="9">
        <f t="shared" si="1"/>
        <v>2.5427026987168446E-5</v>
      </c>
      <c r="J30" s="98"/>
      <c r="K30" s="95"/>
      <c r="L30" s="96"/>
      <c r="M30" s="17"/>
    </row>
    <row r="31" spans="1:13" ht="13.5" hidden="1" customHeight="1" x14ac:dyDescent="0.2">
      <c r="A31" s="23" t="s">
        <v>16</v>
      </c>
      <c r="B31" s="71"/>
      <c r="C31" s="71"/>
      <c r="D31" s="71"/>
      <c r="E31" s="9" t="e">
        <f t="shared" si="3"/>
        <v>#DIV/0!</v>
      </c>
      <c r="F31" s="9" t="e">
        <f t="shared" si="4"/>
        <v>#DIV/0!</v>
      </c>
      <c r="G31" s="50"/>
      <c r="H31" s="31"/>
      <c r="I31" s="9">
        <f t="shared" si="1"/>
        <v>0</v>
      </c>
      <c r="J31" s="95"/>
      <c r="K31" s="94"/>
      <c r="M31" s="17">
        <f t="shared" ref="M31:M40" si="12">B31/$B$9*100</f>
        <v>0</v>
      </c>
    </row>
    <row r="32" spans="1:13" ht="13.5" hidden="1" customHeight="1" x14ac:dyDescent="0.2">
      <c r="A32" s="23" t="s">
        <v>17</v>
      </c>
      <c r="B32" s="71"/>
      <c r="C32" s="71"/>
      <c r="D32" s="71"/>
      <c r="E32" s="9" t="e">
        <f t="shared" si="3"/>
        <v>#DIV/0!</v>
      </c>
      <c r="F32" s="9" t="e">
        <f t="shared" si="4"/>
        <v>#DIV/0!</v>
      </c>
      <c r="G32" s="51"/>
      <c r="H32" s="42"/>
      <c r="I32" s="9">
        <f t="shared" si="1"/>
        <v>0</v>
      </c>
      <c r="J32" s="95"/>
      <c r="K32" s="95"/>
      <c r="M32" s="17">
        <f t="shared" si="12"/>
        <v>0</v>
      </c>
    </row>
    <row r="33" spans="1:13" hidden="1" x14ac:dyDescent="0.2">
      <c r="A33" s="24" t="s">
        <v>18</v>
      </c>
      <c r="B33" s="72"/>
      <c r="C33" s="72"/>
      <c r="D33" s="72"/>
      <c r="E33" s="9" t="e">
        <f t="shared" si="3"/>
        <v>#DIV/0!</v>
      </c>
      <c r="F33" s="9" t="e">
        <f t="shared" si="4"/>
        <v>#DIV/0!</v>
      </c>
      <c r="G33" s="45"/>
      <c r="H33" s="46"/>
      <c r="I33" s="9">
        <f t="shared" si="1"/>
        <v>0</v>
      </c>
      <c r="J33" s="95"/>
      <c r="K33" s="95"/>
      <c r="M33" s="17">
        <f t="shared" si="12"/>
        <v>0</v>
      </c>
    </row>
    <row r="34" spans="1:13" ht="39" hidden="1" customHeight="1" thickBot="1" x14ac:dyDescent="0.25">
      <c r="A34" s="24" t="s">
        <v>19</v>
      </c>
      <c r="B34" s="72"/>
      <c r="C34" s="72"/>
      <c r="D34" s="72"/>
      <c r="E34" s="9" t="e">
        <f t="shared" si="3"/>
        <v>#DIV/0!</v>
      </c>
      <c r="F34" s="9" t="e">
        <f t="shared" si="4"/>
        <v>#DIV/0!</v>
      </c>
      <c r="G34" s="45"/>
      <c r="H34" s="52"/>
      <c r="I34" s="9">
        <f t="shared" si="1"/>
        <v>0</v>
      </c>
      <c r="J34" s="111"/>
      <c r="K34" s="111"/>
      <c r="M34" s="17">
        <f t="shared" si="12"/>
        <v>0</v>
      </c>
    </row>
    <row r="35" spans="1:13" hidden="1" x14ac:dyDescent="0.2">
      <c r="A35" s="24" t="s">
        <v>58</v>
      </c>
      <c r="B35" s="72"/>
      <c r="C35" s="72"/>
      <c r="D35" s="72"/>
      <c r="E35" s="9" t="e">
        <f t="shared" si="3"/>
        <v>#DIV/0!</v>
      </c>
      <c r="F35" s="9" t="e">
        <f t="shared" si="4"/>
        <v>#DIV/0!</v>
      </c>
      <c r="G35" s="45"/>
      <c r="H35" s="52"/>
      <c r="I35" s="9">
        <f t="shared" si="1"/>
        <v>0</v>
      </c>
      <c r="J35" s="99"/>
      <c r="K35" s="95"/>
      <c r="M35" s="17">
        <f t="shared" si="12"/>
        <v>0</v>
      </c>
    </row>
    <row r="36" spans="1:13" ht="25.5" hidden="1" x14ac:dyDescent="0.2">
      <c r="A36" s="24" t="s">
        <v>20</v>
      </c>
      <c r="B36" s="72"/>
      <c r="C36" s="72"/>
      <c r="D36" s="72"/>
      <c r="E36" s="9" t="e">
        <f t="shared" si="3"/>
        <v>#DIV/0!</v>
      </c>
      <c r="F36" s="9" t="e">
        <f t="shared" si="4"/>
        <v>#DIV/0!</v>
      </c>
      <c r="G36" s="45"/>
      <c r="H36" s="52"/>
      <c r="I36" s="9">
        <f t="shared" si="1"/>
        <v>0</v>
      </c>
      <c r="J36" s="100"/>
      <c r="K36" s="101"/>
      <c r="M36" s="17">
        <f t="shared" si="12"/>
        <v>0</v>
      </c>
    </row>
    <row r="37" spans="1:13" ht="25.5" hidden="1" customHeight="1" thickBot="1" x14ac:dyDescent="0.25">
      <c r="A37" s="23" t="s">
        <v>57</v>
      </c>
      <c r="B37" s="71"/>
      <c r="C37" s="71"/>
      <c r="D37" s="71"/>
      <c r="E37" s="9" t="e">
        <f t="shared" si="3"/>
        <v>#DIV/0!</v>
      </c>
      <c r="F37" s="9" t="e">
        <f t="shared" si="4"/>
        <v>#DIV/0!</v>
      </c>
      <c r="G37" s="45"/>
      <c r="H37" s="52"/>
      <c r="I37" s="9">
        <f t="shared" si="1"/>
        <v>0</v>
      </c>
      <c r="J37" s="100"/>
      <c r="K37" s="94"/>
      <c r="M37" s="17">
        <f t="shared" si="12"/>
        <v>0</v>
      </c>
    </row>
    <row r="38" spans="1:13" ht="0.75" hidden="1" customHeight="1" thickBot="1" x14ac:dyDescent="0.25">
      <c r="A38" s="24" t="s">
        <v>21</v>
      </c>
      <c r="B38" s="72"/>
      <c r="C38" s="72"/>
      <c r="D38" s="72"/>
      <c r="E38" s="9" t="e">
        <f t="shared" si="3"/>
        <v>#DIV/0!</v>
      </c>
      <c r="F38" s="9" t="e">
        <f t="shared" si="4"/>
        <v>#DIV/0!</v>
      </c>
      <c r="G38" s="53"/>
      <c r="H38" s="54"/>
      <c r="I38" s="9">
        <f t="shared" si="1"/>
        <v>0</v>
      </c>
      <c r="J38" s="95"/>
      <c r="K38" s="94"/>
      <c r="M38" s="17">
        <f t="shared" si="12"/>
        <v>0</v>
      </c>
    </row>
    <row r="39" spans="1:13" ht="25.5" hidden="1" customHeight="1" x14ac:dyDescent="0.2">
      <c r="A39" s="23" t="s">
        <v>57</v>
      </c>
      <c r="B39" s="72"/>
      <c r="C39" s="72"/>
      <c r="D39" s="72"/>
      <c r="E39" s="9" t="e">
        <f t="shared" si="3"/>
        <v>#DIV/0!</v>
      </c>
      <c r="F39" s="9" t="e">
        <f t="shared" si="4"/>
        <v>#DIV/0!</v>
      </c>
      <c r="G39" s="53"/>
      <c r="H39" s="54"/>
      <c r="I39" s="9">
        <f t="shared" si="1"/>
        <v>0</v>
      </c>
      <c r="J39" s="95"/>
      <c r="K39" s="94"/>
      <c r="M39" s="17">
        <f t="shared" si="12"/>
        <v>0</v>
      </c>
    </row>
    <row r="40" spans="1:13" ht="38.25" hidden="1" x14ac:dyDescent="0.2">
      <c r="A40" s="23" t="s">
        <v>68</v>
      </c>
      <c r="B40" s="71"/>
      <c r="C40" s="71"/>
      <c r="D40" s="71"/>
      <c r="E40" s="9" t="e">
        <f t="shared" si="3"/>
        <v>#DIV/0!</v>
      </c>
      <c r="F40" s="9" t="e">
        <f t="shared" si="4"/>
        <v>#DIV/0!</v>
      </c>
      <c r="G40" s="53"/>
      <c r="H40" s="54"/>
      <c r="I40" s="9">
        <f t="shared" si="1"/>
        <v>0</v>
      </c>
      <c r="J40" s="95"/>
      <c r="K40" s="94"/>
      <c r="M40" s="17">
        <f t="shared" si="12"/>
        <v>0</v>
      </c>
    </row>
    <row r="41" spans="1:13" s="86" customFormat="1" ht="15.75" customHeight="1" x14ac:dyDescent="0.2">
      <c r="A41" s="82" t="s">
        <v>43</v>
      </c>
      <c r="B41" s="83">
        <f>B42+B51+B55+B58+B61+B62+B63</f>
        <v>499585.80000000005</v>
      </c>
      <c r="C41" s="83">
        <f>C42+C51+C55+C58+C61+C62+C63</f>
        <v>649887</v>
      </c>
      <c r="D41" s="83">
        <f>D42+D51+D55+D58+D61+D62+D63</f>
        <v>604042.69999999995</v>
      </c>
      <c r="E41" s="84">
        <f t="shared" si="3"/>
        <v>92.945804424461471</v>
      </c>
      <c r="F41" s="9">
        <f t="shared" si="4"/>
        <v>120.90870076771596</v>
      </c>
      <c r="G41" s="85"/>
      <c r="H41" s="85"/>
      <c r="I41" s="9">
        <f t="shared" si="1"/>
        <v>1.5998968785731347</v>
      </c>
      <c r="J41" s="102"/>
      <c r="K41" s="103"/>
      <c r="L41" s="104"/>
      <c r="M41" s="87"/>
    </row>
    <row r="42" spans="1:13" ht="48" x14ac:dyDescent="0.2">
      <c r="A42" s="27" t="s">
        <v>22</v>
      </c>
      <c r="B42" s="70">
        <f>B43+B44+B45+B49+B50</f>
        <v>134061.19999999998</v>
      </c>
      <c r="C42" s="70">
        <f>C43+C44+C45+C49+C50</f>
        <v>181942</v>
      </c>
      <c r="D42" s="70">
        <f>D43+D44+D45+D49+D50+0.1</f>
        <v>130394</v>
      </c>
      <c r="E42" s="9">
        <f t="shared" si="3"/>
        <v>71.667894164074269</v>
      </c>
      <c r="F42" s="9">
        <f t="shared" si="4"/>
        <v>97.26453291481802</v>
      </c>
      <c r="G42" s="9"/>
      <c r="H42" s="9"/>
      <c r="I42" s="9">
        <f t="shared" si="1"/>
        <v>0.34536789135050444</v>
      </c>
      <c r="J42" s="93"/>
      <c r="K42" s="93"/>
      <c r="L42" s="93"/>
    </row>
    <row r="43" spans="1:13" ht="54" customHeight="1" x14ac:dyDescent="0.2">
      <c r="A43" s="23" t="s">
        <v>60</v>
      </c>
      <c r="B43" s="71">
        <v>8368.7999999999993</v>
      </c>
      <c r="C43" s="71">
        <v>30499</v>
      </c>
      <c r="D43" s="71">
        <v>27773.200000000001</v>
      </c>
      <c r="E43" s="42">
        <f t="shared" si="3"/>
        <v>91.062657792058758</v>
      </c>
      <c r="F43" s="42">
        <f t="shared" si="4"/>
        <v>331.86597839594685</v>
      </c>
      <c r="G43" s="50"/>
      <c r="H43" s="41"/>
      <c r="I43" s="42">
        <f t="shared" si="1"/>
        <v>7.3561448533336113E-2</v>
      </c>
      <c r="J43" s="95"/>
      <c r="K43" s="95"/>
    </row>
    <row r="44" spans="1:13" ht="27" customHeight="1" x14ac:dyDescent="0.2">
      <c r="A44" s="23" t="s">
        <v>23</v>
      </c>
      <c r="B44" s="71">
        <v>0</v>
      </c>
      <c r="C44" s="71">
        <v>114.6</v>
      </c>
      <c r="D44" s="71">
        <v>0</v>
      </c>
      <c r="E44" s="42">
        <f t="shared" si="3"/>
        <v>0</v>
      </c>
      <c r="F44" s="42"/>
      <c r="G44" s="50"/>
      <c r="H44" s="41"/>
      <c r="I44" s="42">
        <f t="shared" si="1"/>
        <v>0</v>
      </c>
      <c r="J44" s="95"/>
      <c r="K44" s="95"/>
    </row>
    <row r="45" spans="1:13" ht="39" customHeight="1" x14ac:dyDescent="0.2">
      <c r="A45" s="55" t="s">
        <v>67</v>
      </c>
      <c r="B45" s="74">
        <f>B46+B47+B48</f>
        <v>120957.2</v>
      </c>
      <c r="C45" s="74">
        <f>C46+C47+C48</f>
        <v>145308</v>
      </c>
      <c r="D45" s="74">
        <f>D46+D47+D48</f>
        <v>88084.9</v>
      </c>
      <c r="E45" s="42">
        <f t="shared" si="3"/>
        <v>60.619442838659943</v>
      </c>
      <c r="F45" s="42">
        <f>D45/B45*100</f>
        <v>72.823196965538216</v>
      </c>
      <c r="G45" s="40"/>
      <c r="H45" s="38"/>
      <c r="I45" s="42">
        <f t="shared" si="1"/>
        <v>0.23330595098562854</v>
      </c>
      <c r="J45" s="95"/>
      <c r="K45" s="95"/>
    </row>
    <row r="46" spans="1:13" ht="51" x14ac:dyDescent="0.2">
      <c r="A46" s="24" t="s">
        <v>24</v>
      </c>
      <c r="B46" s="72">
        <v>116397.3</v>
      </c>
      <c r="C46" s="72">
        <v>140000</v>
      </c>
      <c r="D46" s="72">
        <v>75199.600000000006</v>
      </c>
      <c r="E46" s="64">
        <f t="shared" si="3"/>
        <v>53.714000000000006</v>
      </c>
      <c r="F46" s="64">
        <f t="shared" si="4"/>
        <v>64.605965945945485</v>
      </c>
      <c r="G46" s="56"/>
      <c r="H46" s="57"/>
      <c r="I46" s="64">
        <f t="shared" si="1"/>
        <v>0.19917731860669505</v>
      </c>
      <c r="J46" s="95"/>
      <c r="K46" s="95"/>
    </row>
    <row r="47" spans="1:13" ht="45.75" customHeight="1" x14ac:dyDescent="0.2">
      <c r="A47" s="78" t="s">
        <v>75</v>
      </c>
      <c r="B47" s="79">
        <v>2474.6999999999998</v>
      </c>
      <c r="C47" s="79">
        <v>2905</v>
      </c>
      <c r="D47" s="79">
        <v>2643.9</v>
      </c>
      <c r="E47" s="68">
        <f>D47/C47*100</f>
        <v>91.01204819277109</v>
      </c>
      <c r="F47" s="68">
        <f>D47/B47*100</f>
        <v>106.83719238695602</v>
      </c>
      <c r="G47" s="57"/>
      <c r="H47" s="80"/>
      <c r="I47" s="68">
        <f t="shared" ref="I47:I78" si="13">D47/$D$78*100</f>
        <v>7.0027621511848607E-3</v>
      </c>
      <c r="J47" s="95"/>
      <c r="K47" s="95"/>
    </row>
    <row r="48" spans="1:13" s="28" customFormat="1" ht="25.5" x14ac:dyDescent="0.2">
      <c r="A48" s="24" t="s">
        <v>65</v>
      </c>
      <c r="B48" s="72">
        <v>2085.1999999999998</v>
      </c>
      <c r="C48" s="72">
        <v>2403</v>
      </c>
      <c r="D48" s="72">
        <v>10241.4</v>
      </c>
      <c r="E48" s="68">
        <f t="shared" ref="E48:E78" si="14">D48/C48*100</f>
        <v>426.19225967540569</v>
      </c>
      <c r="F48" s="68">
        <f t="shared" ref="F48:F78" si="15">D48/B48*100</f>
        <v>491.14713216957614</v>
      </c>
      <c r="G48" s="56"/>
      <c r="H48" s="57"/>
      <c r="I48" s="68">
        <f t="shared" si="13"/>
        <v>2.7125870227748639E-2</v>
      </c>
      <c r="J48" s="95"/>
      <c r="K48" s="95"/>
      <c r="L48" s="105"/>
    </row>
    <row r="49" spans="1:12" ht="25.5" x14ac:dyDescent="0.2">
      <c r="A49" s="23" t="s">
        <v>25</v>
      </c>
      <c r="B49" s="71">
        <v>2299.9</v>
      </c>
      <c r="C49" s="71">
        <v>2440.5</v>
      </c>
      <c r="D49" s="71">
        <v>3235.8</v>
      </c>
      <c r="E49" s="67">
        <f t="shared" si="14"/>
        <v>132.58758451137064</v>
      </c>
      <c r="F49" s="67">
        <f t="shared" si="15"/>
        <v>140.69307361189618</v>
      </c>
      <c r="G49" s="50"/>
      <c r="H49" s="41"/>
      <c r="I49" s="67">
        <f t="shared" si="13"/>
        <v>8.5704972838624664E-3</v>
      </c>
      <c r="J49" s="95"/>
      <c r="K49" s="95"/>
    </row>
    <row r="50" spans="1:12" ht="38.25" x14ac:dyDescent="0.2">
      <c r="A50" s="23" t="s">
        <v>26</v>
      </c>
      <c r="B50" s="71">
        <v>2435.3000000000002</v>
      </c>
      <c r="C50" s="71">
        <v>3579.9</v>
      </c>
      <c r="D50" s="71">
        <v>11300</v>
      </c>
      <c r="E50" s="67">
        <f t="shared" si="14"/>
        <v>315.65127517528418</v>
      </c>
      <c r="F50" s="67">
        <f t="shared" si="15"/>
        <v>464.00854104217137</v>
      </c>
      <c r="G50" s="50"/>
      <c r="H50" s="58"/>
      <c r="I50" s="67">
        <f t="shared" si="13"/>
        <v>2.992972968281286E-2</v>
      </c>
      <c r="J50" s="95"/>
      <c r="K50" s="95"/>
    </row>
    <row r="51" spans="1:12" ht="28.15" customHeight="1" x14ac:dyDescent="0.2">
      <c r="A51" s="22" t="s">
        <v>27</v>
      </c>
      <c r="B51" s="70">
        <f>B52+B53+B54</f>
        <v>98898.5</v>
      </c>
      <c r="C51" s="70">
        <f t="shared" ref="C51:D51" si="16">C52+C53+C54</f>
        <v>132194</v>
      </c>
      <c r="D51" s="70">
        <f t="shared" si="16"/>
        <v>102167.5</v>
      </c>
      <c r="E51" s="10">
        <f t="shared" si="14"/>
        <v>77.286034161913548</v>
      </c>
      <c r="F51" s="10">
        <f t="shared" si="15"/>
        <v>103.30540908102752</v>
      </c>
      <c r="G51" s="32"/>
      <c r="H51" s="32"/>
      <c r="I51" s="10">
        <f t="shared" si="13"/>
        <v>0.27060581038661796</v>
      </c>
      <c r="J51" s="93"/>
      <c r="K51" s="93"/>
      <c r="L51" s="93"/>
    </row>
    <row r="52" spans="1:12" ht="25.5" x14ac:dyDescent="0.2">
      <c r="A52" s="23" t="s">
        <v>28</v>
      </c>
      <c r="B52" s="71">
        <v>22163.4</v>
      </c>
      <c r="C52" s="71">
        <v>35328</v>
      </c>
      <c r="D52" s="71">
        <v>17858.099999999999</v>
      </c>
      <c r="E52" s="67">
        <f t="shared" si="14"/>
        <v>50.549422554347821</v>
      </c>
      <c r="F52" s="67">
        <f t="shared" si="15"/>
        <v>80.574731313787581</v>
      </c>
      <c r="G52" s="50"/>
      <c r="H52" s="41"/>
      <c r="I52" s="67">
        <f t="shared" si="13"/>
        <v>4.7299832358286747E-2</v>
      </c>
      <c r="J52" s="95"/>
      <c r="K52" s="95"/>
    </row>
    <row r="53" spans="1:12" x14ac:dyDescent="0.2">
      <c r="A53" s="23" t="s">
        <v>46</v>
      </c>
      <c r="B53" s="71">
        <v>2916.8</v>
      </c>
      <c r="C53" s="71">
        <v>4374</v>
      </c>
      <c r="D53" s="71">
        <v>10603.9</v>
      </c>
      <c r="E53" s="67">
        <f t="shared" si="14"/>
        <v>242.4302697759488</v>
      </c>
      <c r="F53" s="67">
        <f t="shared" si="15"/>
        <v>363.54566648381785</v>
      </c>
      <c r="G53" s="50"/>
      <c r="H53" s="41"/>
      <c r="I53" s="67">
        <f t="shared" si="13"/>
        <v>2.8086005361378698E-2</v>
      </c>
      <c r="J53" s="95"/>
      <c r="K53" s="95"/>
    </row>
    <row r="54" spans="1:12" x14ac:dyDescent="0.2">
      <c r="A54" s="23" t="s">
        <v>53</v>
      </c>
      <c r="B54" s="71">
        <v>73818.3</v>
      </c>
      <c r="C54" s="71">
        <v>92492</v>
      </c>
      <c r="D54" s="71">
        <v>73705.5</v>
      </c>
      <c r="E54" s="67">
        <f t="shared" si="14"/>
        <v>79.688513601176311</v>
      </c>
      <c r="F54" s="67">
        <f t="shared" si="15"/>
        <v>99.847192362869365</v>
      </c>
      <c r="G54" s="51"/>
      <c r="H54" s="41"/>
      <c r="I54" s="67">
        <f t="shared" si="13"/>
        <v>0.19521997266695251</v>
      </c>
      <c r="J54" s="95"/>
      <c r="K54" s="95"/>
    </row>
    <row r="55" spans="1:12" ht="38.25" x14ac:dyDescent="0.2">
      <c r="A55" s="22" t="s">
        <v>29</v>
      </c>
      <c r="B55" s="70">
        <f>B56+B57</f>
        <v>32226.3</v>
      </c>
      <c r="C55" s="70">
        <f t="shared" ref="C55:D55" si="17">C56+C57</f>
        <v>16893</v>
      </c>
      <c r="D55" s="70">
        <f t="shared" si="17"/>
        <v>63559.7</v>
      </c>
      <c r="E55" s="10">
        <f t="shared" si="14"/>
        <v>376.24874208251936</v>
      </c>
      <c r="F55" s="10">
        <f t="shared" si="15"/>
        <v>197.22928167366405</v>
      </c>
      <c r="G55" s="59"/>
      <c r="H55" s="60"/>
      <c r="I55" s="10">
        <f t="shared" si="13"/>
        <v>0.16834731324961774</v>
      </c>
      <c r="J55" s="93"/>
      <c r="K55" s="93"/>
      <c r="L55" s="93"/>
    </row>
    <row r="56" spans="1:12" x14ac:dyDescent="0.2">
      <c r="A56" s="23" t="s">
        <v>69</v>
      </c>
      <c r="B56" s="71">
        <v>5452.2</v>
      </c>
      <c r="C56" s="71">
        <v>5608</v>
      </c>
      <c r="D56" s="71">
        <v>4299.5</v>
      </c>
      <c r="E56" s="67">
        <f t="shared" si="14"/>
        <v>76.66726105563481</v>
      </c>
      <c r="F56" s="67">
        <f t="shared" si="15"/>
        <v>78.858075639191526</v>
      </c>
      <c r="G56" s="51"/>
      <c r="H56" s="69"/>
      <c r="I56" s="67">
        <f t="shared" si="13"/>
        <v>1.1387864847013618E-2</v>
      </c>
      <c r="J56" s="95"/>
      <c r="K56" s="95"/>
    </row>
    <row r="57" spans="1:12" x14ac:dyDescent="0.2">
      <c r="A57" s="23" t="s">
        <v>70</v>
      </c>
      <c r="B57" s="71">
        <v>26774.1</v>
      </c>
      <c r="C57" s="71">
        <v>11285</v>
      </c>
      <c r="D57" s="71">
        <v>59260.2</v>
      </c>
      <c r="E57" s="67">
        <f t="shared" si="14"/>
        <v>525.12361541869734</v>
      </c>
      <c r="F57" s="67">
        <f t="shared" si="15"/>
        <v>221.33405044427263</v>
      </c>
      <c r="G57" s="51"/>
      <c r="H57" s="69"/>
      <c r="I57" s="67">
        <f t="shared" si="13"/>
        <v>0.15695944840260412</v>
      </c>
      <c r="J57" s="95"/>
      <c r="K57" s="95"/>
    </row>
    <row r="58" spans="1:12" ht="25.5" x14ac:dyDescent="0.2">
      <c r="A58" s="22" t="s">
        <v>50</v>
      </c>
      <c r="B58" s="75">
        <f>B59+B60</f>
        <v>10235.900000000001</v>
      </c>
      <c r="C58" s="75">
        <f t="shared" ref="C58:D58" si="18">C59+C60</f>
        <v>7157</v>
      </c>
      <c r="D58" s="75">
        <f t="shared" si="18"/>
        <v>17532</v>
      </c>
      <c r="E58" s="10">
        <f t="shared" si="14"/>
        <v>244.96297331284057</v>
      </c>
      <c r="F58" s="10">
        <f t="shared" si="15"/>
        <v>171.27951621254601</v>
      </c>
      <c r="G58" s="59"/>
      <c r="H58" s="61"/>
      <c r="I58" s="10">
        <f t="shared" si="13"/>
        <v>4.6436108035316379E-2</v>
      </c>
      <c r="J58" s="93"/>
      <c r="K58" s="93"/>
      <c r="L58" s="93"/>
    </row>
    <row r="59" spans="1:12" ht="27" customHeight="1" x14ac:dyDescent="0.2">
      <c r="A59" s="23" t="s">
        <v>51</v>
      </c>
      <c r="B59" s="71">
        <v>4928.8</v>
      </c>
      <c r="C59" s="71">
        <v>1157</v>
      </c>
      <c r="D59" s="71">
        <v>2059.3000000000002</v>
      </c>
      <c r="E59" s="67">
        <f>D59/C59*100</f>
        <v>177.98617113223855</v>
      </c>
      <c r="F59" s="67">
        <f t="shared" si="15"/>
        <v>41.780960882973545</v>
      </c>
      <c r="G59" s="50"/>
      <c r="H59" s="41"/>
      <c r="I59" s="67">
        <f t="shared" si="13"/>
        <v>5.4543621536120822E-3</v>
      </c>
      <c r="J59" s="95"/>
      <c r="K59" s="95"/>
    </row>
    <row r="60" spans="1:12" ht="27" customHeight="1" x14ac:dyDescent="0.2">
      <c r="A60" s="23" t="s">
        <v>52</v>
      </c>
      <c r="B60" s="71">
        <v>5307.1</v>
      </c>
      <c r="C60" s="71">
        <v>6000</v>
      </c>
      <c r="D60" s="71">
        <v>15472.7</v>
      </c>
      <c r="E60" s="67">
        <f t="shared" si="14"/>
        <v>257.87833333333333</v>
      </c>
      <c r="F60" s="67">
        <f t="shared" si="15"/>
        <v>291.54717265549925</v>
      </c>
      <c r="G60" s="50"/>
      <c r="H60" s="41"/>
      <c r="I60" s="67">
        <f t="shared" si="13"/>
        <v>4.09817458817043E-2</v>
      </c>
      <c r="J60" s="95"/>
      <c r="K60" s="95"/>
    </row>
    <row r="61" spans="1:12" ht="25.5" x14ac:dyDescent="0.2">
      <c r="A61" s="22" t="s">
        <v>41</v>
      </c>
      <c r="B61" s="75">
        <v>1439.5</v>
      </c>
      <c r="C61" s="75">
        <v>1430</v>
      </c>
      <c r="D61" s="75">
        <v>877.8</v>
      </c>
      <c r="E61" s="10">
        <f t="shared" si="14"/>
        <v>61.38461538461538</v>
      </c>
      <c r="F61" s="10">
        <f t="shared" si="15"/>
        <v>60.979506773185136</v>
      </c>
      <c r="G61" s="11"/>
      <c r="H61" s="60"/>
      <c r="I61" s="10">
        <f t="shared" si="13"/>
        <v>2.324983780139215E-3</v>
      </c>
      <c r="J61" s="93"/>
      <c r="K61" s="93"/>
      <c r="L61" s="93"/>
    </row>
    <row r="62" spans="1:12" ht="25.5" x14ac:dyDescent="0.2">
      <c r="A62" s="22" t="s">
        <v>30</v>
      </c>
      <c r="B62" s="75">
        <v>245531.5</v>
      </c>
      <c r="C62" s="75">
        <v>310271</v>
      </c>
      <c r="D62" s="75">
        <v>288841.7</v>
      </c>
      <c r="E62" s="10">
        <f t="shared" si="14"/>
        <v>93.093360320494028</v>
      </c>
      <c r="F62" s="10">
        <f t="shared" si="15"/>
        <v>117.63936602839146</v>
      </c>
      <c r="G62" s="11"/>
      <c r="H62" s="60"/>
      <c r="I62" s="10">
        <f t="shared" si="13"/>
        <v>0.76504017717912642</v>
      </c>
      <c r="J62" s="93"/>
      <c r="K62" s="93"/>
      <c r="L62" s="93"/>
    </row>
    <row r="63" spans="1:12" x14ac:dyDescent="0.2">
      <c r="A63" s="22" t="s">
        <v>31</v>
      </c>
      <c r="B63" s="75">
        <v>-22807.1</v>
      </c>
      <c r="C63" s="75">
        <v>0</v>
      </c>
      <c r="D63" s="75">
        <v>670</v>
      </c>
      <c r="E63" s="10"/>
      <c r="F63" s="10">
        <f t="shared" si="15"/>
        <v>-2.9376816868431321</v>
      </c>
      <c r="G63" s="11"/>
      <c r="H63" s="61"/>
      <c r="I63" s="10">
        <f t="shared" si="13"/>
        <v>1.774594591812798E-3</v>
      </c>
      <c r="J63" s="95"/>
      <c r="K63" s="95"/>
    </row>
    <row r="64" spans="1:12" ht="0.75" hidden="1" customHeight="1" x14ac:dyDescent="0.2">
      <c r="A64" s="22" t="s">
        <v>36</v>
      </c>
      <c r="B64" s="70"/>
      <c r="C64" s="70"/>
      <c r="D64" s="70"/>
      <c r="E64" s="10" t="e">
        <f t="shared" si="14"/>
        <v>#DIV/0!</v>
      </c>
      <c r="F64" s="10" t="e">
        <f t="shared" si="15"/>
        <v>#DIV/0!</v>
      </c>
      <c r="G64" s="12"/>
      <c r="H64" s="47"/>
      <c r="I64" s="10">
        <f t="shared" si="13"/>
        <v>0</v>
      </c>
      <c r="J64" s="95"/>
      <c r="K64" s="95"/>
    </row>
    <row r="65" spans="1:12" ht="33.75" hidden="1" customHeight="1" x14ac:dyDescent="0.2">
      <c r="A65" s="22" t="s">
        <v>37</v>
      </c>
      <c r="B65" s="70"/>
      <c r="C65" s="70"/>
      <c r="D65" s="70"/>
      <c r="E65" s="10" t="e">
        <f t="shared" si="14"/>
        <v>#DIV/0!</v>
      </c>
      <c r="F65" s="10" t="e">
        <f t="shared" si="15"/>
        <v>#DIV/0!</v>
      </c>
      <c r="G65" s="12"/>
      <c r="H65" s="47"/>
      <c r="I65" s="10">
        <f t="shared" si="13"/>
        <v>0</v>
      </c>
      <c r="J65" s="95"/>
      <c r="K65" s="95"/>
    </row>
    <row r="66" spans="1:12" ht="39.75" hidden="1" customHeight="1" thickBot="1" x14ac:dyDescent="0.25">
      <c r="A66" s="27" t="s">
        <v>38</v>
      </c>
      <c r="B66" s="70"/>
      <c r="C66" s="70"/>
      <c r="D66" s="70"/>
      <c r="E66" s="10" t="e">
        <f t="shared" si="14"/>
        <v>#DIV/0!</v>
      </c>
      <c r="F66" s="10" t="e">
        <f t="shared" si="15"/>
        <v>#DIV/0!</v>
      </c>
      <c r="G66" s="12"/>
      <c r="H66" s="9"/>
      <c r="I66" s="10">
        <f t="shared" si="13"/>
        <v>0</v>
      </c>
      <c r="J66" s="95"/>
      <c r="K66" s="95"/>
    </row>
    <row r="67" spans="1:12" ht="27" hidden="1" customHeight="1" thickBot="1" x14ac:dyDescent="0.25">
      <c r="A67" s="22" t="s">
        <v>40</v>
      </c>
      <c r="B67" s="70"/>
      <c r="C67" s="70"/>
      <c r="D67" s="70"/>
      <c r="E67" s="10" t="e">
        <f t="shared" si="14"/>
        <v>#DIV/0!</v>
      </c>
      <c r="F67" s="10" t="e">
        <f t="shared" si="15"/>
        <v>#DIV/0!</v>
      </c>
      <c r="G67" s="12"/>
      <c r="H67" s="9"/>
      <c r="I67" s="10">
        <f t="shared" si="13"/>
        <v>0</v>
      </c>
      <c r="J67" s="95"/>
      <c r="K67" s="95"/>
    </row>
    <row r="68" spans="1:12" ht="15" customHeight="1" x14ac:dyDescent="0.2">
      <c r="A68" s="22" t="s">
        <v>32</v>
      </c>
      <c r="B68" s="70">
        <f>B69+B75+B76+B77</f>
        <v>21104376.399999999</v>
      </c>
      <c r="C68" s="70">
        <f>C69+C75+C76+C77</f>
        <v>29881438.300000001</v>
      </c>
      <c r="D68" s="70">
        <f>D69+D75+D76+D77+0.1</f>
        <v>20230835.699999999</v>
      </c>
      <c r="E68" s="10">
        <f t="shared" si="14"/>
        <v>67.703687810770475</v>
      </c>
      <c r="F68" s="10">
        <f t="shared" si="15"/>
        <v>95.860855192101297</v>
      </c>
      <c r="G68" s="9"/>
      <c r="H68" s="9"/>
      <c r="I68" s="10">
        <f t="shared" si="13"/>
        <v>53.584375553840715</v>
      </c>
      <c r="J68" s="106"/>
      <c r="K68" s="95"/>
    </row>
    <row r="69" spans="1:12" ht="26.25" customHeight="1" x14ac:dyDescent="0.2">
      <c r="A69" s="22" t="s">
        <v>71</v>
      </c>
      <c r="B69" s="70">
        <f>B70+B71+B72+B73</f>
        <v>20968641.800000001</v>
      </c>
      <c r="C69" s="70">
        <f t="shared" ref="C69:D69" si="19">C70+C71+C72+C73</f>
        <v>30140617.300000001</v>
      </c>
      <c r="D69" s="70">
        <f t="shared" si="19"/>
        <v>20520296.599999998</v>
      </c>
      <c r="E69" s="10">
        <f t="shared" si="14"/>
        <v>68.081872364306221</v>
      </c>
      <c r="F69" s="10">
        <f t="shared" si="15"/>
        <v>97.86183003994087</v>
      </c>
      <c r="G69" s="9"/>
      <c r="H69" s="9"/>
      <c r="I69" s="10">
        <f t="shared" si="13"/>
        <v>54.351055774260516</v>
      </c>
      <c r="J69" s="106"/>
      <c r="K69" s="95"/>
    </row>
    <row r="70" spans="1:12" ht="26.25" customHeight="1" x14ac:dyDescent="0.2">
      <c r="A70" s="22" t="s">
        <v>73</v>
      </c>
      <c r="B70" s="70">
        <v>7030461</v>
      </c>
      <c r="C70" s="70">
        <v>11041423.4</v>
      </c>
      <c r="D70" s="70">
        <v>8281069.4000000004</v>
      </c>
      <c r="E70" s="10">
        <f t="shared" si="14"/>
        <v>75.000016755086136</v>
      </c>
      <c r="F70" s="10">
        <f t="shared" si="15"/>
        <v>117.78842667642991</v>
      </c>
      <c r="G70" s="11"/>
      <c r="H70" s="9"/>
      <c r="I70" s="10">
        <f t="shared" si="13"/>
        <v>21.933643241293215</v>
      </c>
      <c r="J70" s="100"/>
      <c r="K70" s="94"/>
    </row>
    <row r="71" spans="1:12" ht="25.5" customHeight="1" x14ac:dyDescent="0.2">
      <c r="A71" s="22" t="s">
        <v>72</v>
      </c>
      <c r="B71" s="70">
        <v>9124072.0999999996</v>
      </c>
      <c r="C71" s="70">
        <v>12269129.4</v>
      </c>
      <c r="D71" s="70">
        <v>7974184.0999999996</v>
      </c>
      <c r="E71" s="10">
        <f t="shared" si="14"/>
        <v>64.993887015324816</v>
      </c>
      <c r="F71" s="10">
        <f t="shared" si="15"/>
        <v>87.39720612247244</v>
      </c>
      <c r="G71" s="11"/>
      <c r="H71" s="47"/>
      <c r="I71" s="10">
        <f t="shared" si="13"/>
        <v>21.120811907432245</v>
      </c>
      <c r="J71" s="100"/>
      <c r="K71" s="94"/>
    </row>
    <row r="72" spans="1:12" ht="25.5" x14ac:dyDescent="0.2">
      <c r="A72" s="22" t="s">
        <v>74</v>
      </c>
      <c r="B72" s="70">
        <v>4301946.0999999996</v>
      </c>
      <c r="C72" s="70">
        <v>6497626.5</v>
      </c>
      <c r="D72" s="70">
        <v>3950750.7</v>
      </c>
      <c r="E72" s="10">
        <f t="shared" si="14"/>
        <v>60.802982442896649</v>
      </c>
      <c r="F72" s="10">
        <f t="shared" si="15"/>
        <v>91.83635982793929</v>
      </c>
      <c r="G72" s="11"/>
      <c r="H72" s="47"/>
      <c r="I72" s="10">
        <f t="shared" si="13"/>
        <v>10.464150486299442</v>
      </c>
      <c r="J72" s="100"/>
      <c r="K72" s="94"/>
    </row>
    <row r="73" spans="1:12" ht="14.25" customHeight="1" x14ac:dyDescent="0.2">
      <c r="A73" s="22" t="s">
        <v>35</v>
      </c>
      <c r="B73" s="70">
        <v>512162.6</v>
      </c>
      <c r="C73" s="70">
        <v>332438</v>
      </c>
      <c r="D73" s="70">
        <v>314292.40000000002</v>
      </c>
      <c r="E73" s="10">
        <f t="shared" si="14"/>
        <v>94.541658895794114</v>
      </c>
      <c r="F73" s="10">
        <f t="shared" si="15"/>
        <v>61.365745956459925</v>
      </c>
      <c r="G73" s="11"/>
      <c r="H73" s="47"/>
      <c r="I73" s="10">
        <f t="shared" si="13"/>
        <v>0.83245013923561895</v>
      </c>
      <c r="J73" s="95"/>
      <c r="K73" s="94"/>
    </row>
    <row r="74" spans="1:12" ht="25.5" hidden="1" x14ac:dyDescent="0.2">
      <c r="A74" s="26" t="s">
        <v>33</v>
      </c>
      <c r="B74" s="76"/>
      <c r="C74" s="76"/>
      <c r="D74" s="76"/>
      <c r="E74" s="10" t="e">
        <f t="shared" si="14"/>
        <v>#DIV/0!</v>
      </c>
      <c r="F74" s="10" t="e">
        <f t="shared" si="15"/>
        <v>#DIV/0!</v>
      </c>
      <c r="G74" s="11"/>
      <c r="H74" s="47"/>
      <c r="I74" s="10">
        <f t="shared" si="13"/>
        <v>0</v>
      </c>
      <c r="J74" s="95"/>
      <c r="K74" s="94"/>
    </row>
    <row r="75" spans="1:12" ht="25.5" x14ac:dyDescent="0.2">
      <c r="A75" s="22" t="s">
        <v>59</v>
      </c>
      <c r="B75" s="70">
        <v>181465.9</v>
      </c>
      <c r="C75" s="70">
        <v>12047</v>
      </c>
      <c r="D75" s="70">
        <v>11099.6</v>
      </c>
      <c r="E75" s="10">
        <f t="shared" si="14"/>
        <v>92.135801444342988</v>
      </c>
      <c r="F75" s="10">
        <f t="shared" si="15"/>
        <v>6.1166312789345003</v>
      </c>
      <c r="G75" s="11"/>
      <c r="H75" s="9"/>
      <c r="I75" s="10">
        <f t="shared" si="13"/>
        <v>2.9398940494455718E-2</v>
      </c>
      <c r="J75" s="95"/>
      <c r="K75" s="94"/>
    </row>
    <row r="76" spans="1:12" ht="51" x14ac:dyDescent="0.2">
      <c r="A76" s="22" t="s">
        <v>56</v>
      </c>
      <c r="B76" s="70">
        <v>15147.7</v>
      </c>
      <c r="C76" s="70">
        <v>163234.70000000001</v>
      </c>
      <c r="D76" s="70">
        <v>177372</v>
      </c>
      <c r="E76" s="10">
        <f t="shared" si="14"/>
        <v>108.66071981018742</v>
      </c>
      <c r="F76" s="10">
        <f t="shared" si="15"/>
        <v>1170.9500452213867</v>
      </c>
      <c r="G76" s="11"/>
      <c r="H76" s="9"/>
      <c r="I76" s="10">
        <f t="shared" si="13"/>
        <v>0.46979610737167105</v>
      </c>
      <c r="J76" s="95"/>
      <c r="K76" s="94"/>
    </row>
    <row r="77" spans="1:12" ht="38.25" x14ac:dyDescent="0.2">
      <c r="A77" s="22" t="s">
        <v>55</v>
      </c>
      <c r="B77" s="70">
        <v>-60879</v>
      </c>
      <c r="C77" s="70">
        <v>-434460.7</v>
      </c>
      <c r="D77" s="70">
        <v>-477932.6</v>
      </c>
      <c r="E77" s="10">
        <f t="shared" si="14"/>
        <v>110.00594530184202</v>
      </c>
      <c r="F77" s="10">
        <f t="shared" si="15"/>
        <v>785.05330245240555</v>
      </c>
      <c r="G77" s="11"/>
      <c r="H77" s="9"/>
      <c r="I77" s="10">
        <f t="shared" si="13"/>
        <v>-1.2658755331507898</v>
      </c>
      <c r="J77" s="95"/>
      <c r="K77" s="94"/>
    </row>
    <row r="78" spans="1:12" ht="15.6" customHeight="1" x14ac:dyDescent="0.2">
      <c r="A78" s="25" t="s">
        <v>34</v>
      </c>
      <c r="B78" s="77">
        <f>B68+B8</f>
        <v>38045383.799999997</v>
      </c>
      <c r="C78" s="77">
        <f>C68+C8</f>
        <v>52504502.299999997</v>
      </c>
      <c r="D78" s="77">
        <f>D68+D8</f>
        <v>37755102.099999994</v>
      </c>
      <c r="E78" s="10">
        <f t="shared" si="14"/>
        <v>71.908313470481161</v>
      </c>
      <c r="F78" s="10">
        <f t="shared" si="15"/>
        <v>99.237012034032873</v>
      </c>
      <c r="G78" s="19"/>
      <c r="H78" s="18"/>
      <c r="I78" s="10">
        <f t="shared" si="13"/>
        <v>100</v>
      </c>
      <c r="J78" s="93"/>
      <c r="K78" s="93"/>
      <c r="L78" s="93"/>
    </row>
    <row r="79" spans="1:12" x14ac:dyDescent="0.2">
      <c r="B79" s="34"/>
      <c r="C79" s="34"/>
      <c r="D79" s="34"/>
      <c r="E79" s="8"/>
      <c r="J79" s="95"/>
      <c r="K79" s="94"/>
    </row>
    <row r="80" spans="1:12" x14ac:dyDescent="0.2">
      <c r="B80" s="35"/>
      <c r="C80" s="35"/>
      <c r="D80" s="35"/>
      <c r="E80" s="8"/>
      <c r="J80" s="107"/>
      <c r="K80" s="108"/>
    </row>
    <row r="81" spans="2:11" x14ac:dyDescent="0.2">
      <c r="B81" s="36"/>
      <c r="C81" s="36"/>
      <c r="D81" s="36"/>
      <c r="E81" s="8"/>
      <c r="J81" s="107"/>
      <c r="K81" s="108"/>
    </row>
    <row r="82" spans="2:11" x14ac:dyDescent="0.2">
      <c r="B82" s="36"/>
      <c r="C82" s="36"/>
      <c r="D82" s="36"/>
      <c r="E82" s="8"/>
    </row>
  </sheetData>
  <mergeCells count="13">
    <mergeCell ref="J1:L1"/>
    <mergeCell ref="J4:L4"/>
    <mergeCell ref="J34:K34"/>
    <mergeCell ref="A6:A7"/>
    <mergeCell ref="E6:F6"/>
    <mergeCell ref="C6:C7"/>
    <mergeCell ref="I6:I7"/>
    <mergeCell ref="A3:I3"/>
    <mergeCell ref="A4:I4"/>
    <mergeCell ref="B1:I1"/>
    <mergeCell ref="B6:B7"/>
    <mergeCell ref="D6:D7"/>
    <mergeCell ref="F5:I5"/>
  </mergeCells>
  <phoneticPr fontId="4" type="noConversion"/>
  <pageMargins left="0.59055118110236227" right="0.19685039370078741" top="0.39370078740157483" bottom="0.39370078740157483" header="0.51181102362204722" footer="0.19685039370078741"/>
  <pageSetup paperSize="9" scale="9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Бурштейн</cp:lastModifiedBy>
  <cp:lastPrinted>2017-11-25T12:26:43Z</cp:lastPrinted>
  <dcterms:created xsi:type="dcterms:W3CDTF">2007-08-27T13:19:22Z</dcterms:created>
  <dcterms:modified xsi:type="dcterms:W3CDTF">2017-12-08T07:33:55Z</dcterms:modified>
</cp:coreProperties>
</file>